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Мониторы" sheetId="2" r:id="rId1"/>
  </sheets>
  <definedNames>
    <definedName name="_xlnm._FilterDatabase" localSheetId="0" hidden="1">Мониторы!$A$1:$S$1</definedName>
  </definedNames>
  <calcPr calcId="162913"/>
</workbook>
</file>

<file path=xl/calcChain.xml><?xml version="1.0" encoding="utf-8"?>
<calcChain xmlns="http://schemas.openxmlformats.org/spreadsheetml/2006/main">
  <c r="J2" i="2" l="1"/>
  <c r="J3" i="2"/>
  <c r="L3" i="2" s="1"/>
  <c r="J4" i="2"/>
  <c r="L4" i="2" s="1"/>
  <c r="G4" i="2"/>
  <c r="G3" i="2"/>
  <c r="M4" i="2" l="1"/>
  <c r="M3" i="2"/>
  <c r="G2" i="2"/>
  <c r="O3" i="2" l="1"/>
  <c r="N3" i="2"/>
  <c r="P4" i="2"/>
  <c r="O4" i="2"/>
  <c r="N4" i="2"/>
  <c r="P3" i="2"/>
  <c r="L2" i="2" l="1"/>
  <c r="M2" i="2" l="1"/>
  <c r="N2" i="2" l="1"/>
  <c r="O2" i="2"/>
  <c r="P2" i="2"/>
</calcChain>
</file>

<file path=xl/sharedStrings.xml><?xml version="1.0" encoding="utf-8"?>
<sst xmlns="http://schemas.openxmlformats.org/spreadsheetml/2006/main" count="46" uniqueCount="27">
  <si>
    <t>Город</t>
  </si>
  <si>
    <t>Вид рекламы</t>
  </si>
  <si>
    <t>Количество мониторов</t>
  </si>
  <si>
    <t>Период, дней</t>
  </si>
  <si>
    <t>Маршруты</t>
  </si>
  <si>
    <t>Ростов-на-Дону</t>
  </si>
  <si>
    <t>Изготовление ролика</t>
  </si>
  <si>
    <t>Фото</t>
  </si>
  <si>
    <t>Ссылка</t>
  </si>
  <si>
    <t>Выходов в час на 1 мониторе</t>
  </si>
  <si>
    <t>Выходов в сутки на 1 мониторе</t>
  </si>
  <si>
    <t>Выходов за период на 1 мониторе</t>
  </si>
  <si>
    <t>ПАЗ, Хендай</t>
  </si>
  <si>
    <t>Атобусы, маршрутки</t>
  </si>
  <si>
    <t>Реклама на мониторах внутри салона</t>
  </si>
  <si>
    <t>Вид ТС</t>
  </si>
  <si>
    <t>Марка ТС</t>
  </si>
  <si>
    <t>Количество ТС</t>
  </si>
  <si>
    <t>Выходов за период на всех мониторах</t>
  </si>
  <si>
    <t>Схема движения</t>
  </si>
  <si>
    <t>От 1500 руб.</t>
  </si>
  <si>
    <t>График работы</t>
  </si>
  <si>
    <t>ПН-ВС: 07:00 - 20:00</t>
  </si>
  <si>
    <t>Ролик 10 сек.</t>
  </si>
  <si>
    <t>Ролик 15 сек.</t>
  </si>
  <si>
    <t>Ролик 20 сек.</t>
  </si>
  <si>
    <t>12, 83, 24, 56, 60/А, 61, 75, 76, 85А, 112, 164, 93, 163, 170, 25, 29, 82, 74,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</si>
</sst>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Fill="1"/>
    <xf numFmtId="164" fontId="2" fillId="0" borderId="0" xfId="0" applyNumberFormat="1" applyFont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uoXmAeBOBF6j4Q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ikiroutes.info/rostov-na-donu/catalog" TargetMode="External"/><Relationship Id="rId1" Type="http://schemas.openxmlformats.org/officeDocument/2006/relationships/hyperlink" Target="https://disk.yandex.ru/d/uoXmAeBOBF6j4Q" TargetMode="External"/><Relationship Id="rId6" Type="http://schemas.openxmlformats.org/officeDocument/2006/relationships/hyperlink" Target="https://wikiroutes.info/rostov-na-donu/catalog" TargetMode="External"/><Relationship Id="rId5" Type="http://schemas.openxmlformats.org/officeDocument/2006/relationships/hyperlink" Target="https://wikiroutes.info/rostov-na-donu/catalog" TargetMode="External"/><Relationship Id="rId4" Type="http://schemas.openxmlformats.org/officeDocument/2006/relationships/hyperlink" Target="https://disk.yandex.ru/d/uoXmAeBOBF6j4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D2" sqref="D2"/>
    </sheetView>
  </sheetViews>
  <sheetFormatPr defaultRowHeight="12.75" x14ac:dyDescent="0.2"/>
  <cols>
    <col min="1" max="1" width="13.7109375" style="1" customWidth="1"/>
    <col min="2" max="2" width="17.85546875" style="1" customWidth="1"/>
    <col min="3" max="3" width="13" style="1" customWidth="1"/>
    <col min="4" max="4" width="20" style="1" customWidth="1"/>
    <col min="5" max="5" width="9.5703125" style="1" customWidth="1"/>
    <col min="6" max="6" width="17" style="1" customWidth="1"/>
    <col min="7" max="7" width="14.7109375" style="1" bestFit="1" customWidth="1"/>
    <col min="8" max="8" width="20.7109375" style="1" customWidth="1"/>
    <col min="9" max="9" width="17.85546875" style="1" customWidth="1"/>
    <col min="10" max="10" width="22.5703125" style="1" customWidth="1"/>
    <col min="11" max="11" width="16.85546875" style="1" customWidth="1"/>
    <col min="12" max="12" width="25.42578125" style="1" customWidth="1"/>
    <col min="13" max="13" width="28" style="1" bestFit="1" customWidth="1"/>
    <col min="14" max="16" width="16.28515625" style="2" customWidth="1"/>
    <col min="17" max="17" width="20" style="4" bestFit="1" customWidth="1"/>
    <col min="18" max="18" width="19.42578125" style="4" customWidth="1"/>
    <col min="19" max="19" width="16.85546875" style="1" bestFit="1" customWidth="1"/>
    <col min="20" max="16384" width="9.140625" style="1"/>
  </cols>
  <sheetData>
    <row r="1" spans="1:19" ht="25.5" x14ac:dyDescent="0.2">
      <c r="A1" s="9" t="s">
        <v>0</v>
      </c>
      <c r="B1" s="9" t="s">
        <v>15</v>
      </c>
      <c r="C1" s="9" t="s">
        <v>16</v>
      </c>
      <c r="D1" s="9" t="s">
        <v>1</v>
      </c>
      <c r="E1" s="9" t="s">
        <v>7</v>
      </c>
      <c r="F1" s="10" t="s">
        <v>17</v>
      </c>
      <c r="G1" s="9" t="s">
        <v>2</v>
      </c>
      <c r="H1" s="9" t="s">
        <v>9</v>
      </c>
      <c r="I1" s="10" t="s">
        <v>21</v>
      </c>
      <c r="J1" s="9" t="s">
        <v>10</v>
      </c>
      <c r="K1" s="10" t="s">
        <v>3</v>
      </c>
      <c r="L1" s="9" t="s">
        <v>11</v>
      </c>
      <c r="M1" s="10" t="s">
        <v>18</v>
      </c>
      <c r="N1" s="10" t="s">
        <v>23</v>
      </c>
      <c r="O1" s="10" t="s">
        <v>24</v>
      </c>
      <c r="P1" s="10" t="s">
        <v>25</v>
      </c>
      <c r="Q1" s="10" t="s">
        <v>4</v>
      </c>
      <c r="R1" s="10" t="s">
        <v>19</v>
      </c>
      <c r="S1" s="9" t="s">
        <v>6</v>
      </c>
    </row>
    <row r="2" spans="1:19" s="3" customFormat="1" ht="51" x14ac:dyDescent="0.2">
      <c r="A2" s="11" t="s">
        <v>5</v>
      </c>
      <c r="B2" s="11" t="s">
        <v>13</v>
      </c>
      <c r="C2" s="11" t="s">
        <v>12</v>
      </c>
      <c r="D2" s="11" t="s">
        <v>14</v>
      </c>
      <c r="E2" s="12" t="s">
        <v>8</v>
      </c>
      <c r="F2" s="13">
        <v>90</v>
      </c>
      <c r="G2" s="11">
        <f>1*90</f>
        <v>90</v>
      </c>
      <c r="H2" s="11">
        <v>3</v>
      </c>
      <c r="I2" s="11" t="s">
        <v>22</v>
      </c>
      <c r="J2" s="11">
        <f t="shared" ref="J2:J4" si="0">12*H2</f>
        <v>36</v>
      </c>
      <c r="K2" s="11">
        <v>30</v>
      </c>
      <c r="L2" s="11">
        <f>J2*K2</f>
        <v>1080</v>
      </c>
      <c r="M2" s="11">
        <f>L2*G2</f>
        <v>97200</v>
      </c>
      <c r="N2" s="14">
        <f>0.03*M2*10</f>
        <v>29160</v>
      </c>
      <c r="O2" s="14">
        <f>0.03*M2*15</f>
        <v>43740</v>
      </c>
      <c r="P2" s="14">
        <f>0.035*M2*20</f>
        <v>68040.000000000015</v>
      </c>
      <c r="Q2" s="11" t="s">
        <v>26</v>
      </c>
      <c r="R2" s="12" t="s">
        <v>8</v>
      </c>
      <c r="S2" s="11" t="s">
        <v>20</v>
      </c>
    </row>
    <row r="3" spans="1:19" s="3" customFormat="1" ht="51" x14ac:dyDescent="0.2">
      <c r="A3" s="11" t="s">
        <v>5</v>
      </c>
      <c r="B3" s="11" t="s">
        <v>13</v>
      </c>
      <c r="C3" s="11" t="s">
        <v>12</v>
      </c>
      <c r="D3" s="11" t="s">
        <v>14</v>
      </c>
      <c r="E3" s="12" t="s">
        <v>8</v>
      </c>
      <c r="F3" s="13">
        <v>90</v>
      </c>
      <c r="G3" s="11">
        <f t="shared" ref="G3:G4" si="1">1*90</f>
        <v>90</v>
      </c>
      <c r="H3" s="11">
        <v>6</v>
      </c>
      <c r="I3" s="11" t="s">
        <v>22</v>
      </c>
      <c r="J3" s="11">
        <f t="shared" si="0"/>
        <v>72</v>
      </c>
      <c r="K3" s="11">
        <v>30</v>
      </c>
      <c r="L3" s="11">
        <f t="shared" ref="L3:L4" si="2">J3*K3</f>
        <v>2160</v>
      </c>
      <c r="M3" s="11">
        <f t="shared" ref="M3:M4" si="3">L3*G3</f>
        <v>194400</v>
      </c>
      <c r="N3" s="14">
        <f>0.02*M3*10</f>
        <v>38880</v>
      </c>
      <c r="O3" s="14">
        <f>0.02*M3*15</f>
        <v>58320</v>
      </c>
      <c r="P3" s="14">
        <f>0.022*M3*20</f>
        <v>85536</v>
      </c>
      <c r="Q3" s="11" t="s">
        <v>26</v>
      </c>
      <c r="R3" s="12" t="s">
        <v>8</v>
      </c>
      <c r="S3" s="11" t="s">
        <v>20</v>
      </c>
    </row>
    <row r="4" spans="1:19" s="3" customFormat="1" ht="51" x14ac:dyDescent="0.2">
      <c r="A4" s="11" t="s">
        <v>5</v>
      </c>
      <c r="B4" s="11" t="s">
        <v>13</v>
      </c>
      <c r="C4" s="11" t="s">
        <v>12</v>
      </c>
      <c r="D4" s="11" t="s">
        <v>14</v>
      </c>
      <c r="E4" s="12" t="s">
        <v>8</v>
      </c>
      <c r="F4" s="13">
        <v>90</v>
      </c>
      <c r="G4" s="11">
        <f t="shared" si="1"/>
        <v>90</v>
      </c>
      <c r="H4" s="11">
        <v>12</v>
      </c>
      <c r="I4" s="11" t="s">
        <v>22</v>
      </c>
      <c r="J4" s="11">
        <f t="shared" si="0"/>
        <v>144</v>
      </c>
      <c r="K4" s="11">
        <v>30</v>
      </c>
      <c r="L4" s="11">
        <f t="shared" si="2"/>
        <v>4320</v>
      </c>
      <c r="M4" s="11">
        <f t="shared" si="3"/>
        <v>388800</v>
      </c>
      <c r="N4" s="14">
        <f>0.012*M4*10</f>
        <v>46656</v>
      </c>
      <c r="O4" s="14">
        <f>0.012*M4*15</f>
        <v>69984</v>
      </c>
      <c r="P4" s="14">
        <f>0.013*M4*20</f>
        <v>101088</v>
      </c>
      <c r="Q4" s="11" t="s">
        <v>26</v>
      </c>
      <c r="R4" s="12" t="s">
        <v>8</v>
      </c>
      <c r="S4" s="11" t="s">
        <v>20</v>
      </c>
    </row>
    <row r="5" spans="1:19" s="3" customFormat="1" x14ac:dyDescent="0.2">
      <c r="G5" s="5"/>
      <c r="H5" s="5"/>
      <c r="I5" s="5"/>
      <c r="J5" s="5"/>
      <c r="K5" s="5"/>
      <c r="L5" s="5"/>
      <c r="M5" s="5"/>
      <c r="N5" s="6"/>
      <c r="O5" s="6"/>
      <c r="P5" s="6"/>
      <c r="Q5" s="7"/>
      <c r="R5" s="7"/>
      <c r="S5" s="8"/>
    </row>
  </sheetData>
  <autoFilter ref="A1:S1"/>
  <hyperlinks>
    <hyperlink ref="E2:E4" r:id="rId1" display="Ссылка"/>
    <hyperlink ref="R2:R4" r:id="rId2" display="Ссылка"/>
    <hyperlink ref="E3" r:id="rId3"/>
    <hyperlink ref="E4" r:id="rId4"/>
    <hyperlink ref="R3" r:id="rId5"/>
    <hyperlink ref="R4" r:id="rId6"/>
  </hyperlinks>
  <pageMargins left="0.7" right="0.7" top="0.75" bottom="0.75" header="0.3" footer="0.3"/>
  <pageSetup paperSize="9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2026-08-13T23:07:15Z</dcterms:modified>
</cp:coreProperties>
</file>