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Ростов-на-Дону\На сайт\"/>
    </mc:Choice>
  </mc:AlternateContent>
  <bookViews>
    <workbookView xWindow="0" yWindow="0" windowWidth="21600" windowHeight="9030"/>
  </bookViews>
  <sheets>
    <sheet name="Радио" sheetId="1" r:id="rId1"/>
  </sheets>
  <definedNames>
    <definedName name="_xlnm._FilterDatabase" localSheetId="0" hidden="1">Радио!$A$1:$J$2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H14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12" i="1" l="1"/>
  <c r="H12" i="1" s="1"/>
  <c r="G16" i="1"/>
  <c r="H16" i="1" s="1"/>
  <c r="G15" i="1"/>
  <c r="H15" i="1" s="1"/>
  <c r="G4" i="1"/>
  <c r="H4" i="1" s="1"/>
  <c r="G3" i="1"/>
  <c r="H3" i="1" s="1"/>
  <c r="G13" i="1"/>
  <c r="H13" i="1" s="1"/>
  <c r="G20" i="1"/>
  <c r="H20" i="1" s="1"/>
  <c r="G18" i="1"/>
  <c r="H18" i="1" s="1"/>
  <c r="G19" i="1"/>
  <c r="H19" i="1" s="1"/>
  <c r="G17" i="1"/>
  <c r="H17" i="1" s="1"/>
  <c r="G2" i="1" l="1"/>
  <c r="H2" i="1" s="1"/>
</calcChain>
</file>

<file path=xl/sharedStrings.xml><?xml version="1.0" encoding="utf-8"?>
<sst xmlns="http://schemas.openxmlformats.org/spreadsheetml/2006/main" count="105" uniqueCount="48">
  <si>
    <t>Город</t>
  </si>
  <si>
    <t xml:space="preserve">Вид рекламы </t>
  </si>
  <si>
    <t>Радиостанция</t>
  </si>
  <si>
    <t>Ролик, сек</t>
  </si>
  <si>
    <t>Выходов в сутки</t>
  </si>
  <si>
    <t>Период, дней</t>
  </si>
  <si>
    <t>Выходов за период</t>
  </si>
  <si>
    <t>Стоимость</t>
  </si>
  <si>
    <t>Охват территории</t>
  </si>
  <si>
    <t>Целевая аудитория</t>
  </si>
  <si>
    <t>Реклама на радио</t>
  </si>
  <si>
    <t>Город + 50 км в радиусе</t>
  </si>
  <si>
    <t>Ростов-на-Дону</t>
  </si>
  <si>
    <t>Дорожное</t>
  </si>
  <si>
    <t>Возраст: 20-59 лет. Пол: 59% мужчины, 41% женщины</t>
  </si>
  <si>
    <t>Новое радио</t>
  </si>
  <si>
    <t>Возраст: 20-45 лет. Пол: 49% мужчины, 51% женщины</t>
  </si>
  <si>
    <t>Love радио</t>
  </si>
  <si>
    <t>Возраст: 15-33 лет. Пол: 40% мужчины, 60% женщины</t>
  </si>
  <si>
    <t>Возраст: 30-65 лет. Пол: 64% мужчины, 36% женщины</t>
  </si>
  <si>
    <t>Русское Радио</t>
  </si>
  <si>
    <t>Возраст: 18-45 лет. Пол: 47% мужчины, 53% женщины</t>
  </si>
  <si>
    <t xml:space="preserve"> Хит FM</t>
  </si>
  <si>
    <t>Возраст: 20-45 лет. Пол: 51% мужчины, 49% женщины</t>
  </si>
  <si>
    <t>DFM</t>
  </si>
  <si>
    <t>Возраст: 16-35 лет. Пол: 51% мужчины, 49% женщины</t>
  </si>
  <si>
    <t>Радио МИР</t>
  </si>
  <si>
    <t>Возраст: 25-65 лет. Пол: 67% мужчины, 53% женщины</t>
  </si>
  <si>
    <t>Возраст: 30-60 лет. Пол: 70% мужчины, 30% женщины</t>
  </si>
  <si>
    <t>Радио Гордость</t>
  </si>
  <si>
    <t>Дача</t>
  </si>
  <si>
    <t>Возраст: 30-59 лет. Пол: 56% женщины, 44% мужчины</t>
  </si>
  <si>
    <t>Европа Плюс</t>
  </si>
  <si>
    <t>Возраст: 35-54 лет. Пол: 42% мужчины, 58% женщины</t>
  </si>
  <si>
    <t>Ретро FM</t>
  </si>
  <si>
    <t>Авторадио</t>
  </si>
  <si>
    <t>Возраст: 14-64 лет. Пол: 57% мужчины, 43% женщины</t>
  </si>
  <si>
    <t>Монте-Карло</t>
  </si>
  <si>
    <t>Возраст: 20-64 лет. Пол: 57% мужчины, 43% женщины</t>
  </si>
  <si>
    <t>Юмор</t>
  </si>
  <si>
    <t>Возраст: 29-57 лет. Пол: 59% мужчины, 41% женщины</t>
  </si>
  <si>
    <t>Энерджи</t>
  </si>
  <si>
    <t>Возраст: 15-40 лет. Пол: 56% мужчины, 42% женщины</t>
  </si>
  <si>
    <t>Возраст: 20-45 лет. Пол: 53% мужчины, 47% женщины</t>
  </si>
  <si>
    <t>Детское Радио</t>
  </si>
  <si>
    <t>Like FM</t>
  </si>
  <si>
    <t>RELAX FM</t>
  </si>
  <si>
    <t>Шансон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</si>
</sst>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05A5A56F-A8E9-AC4D-A35F-9A9FC38B5522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personId="{05A5A56F-A8E9-AC4D-A35F-9A9FC38B5522}" id="{007800D3-00EF-4763-A273-003600F6001A}" done="0">
    <text xml:space="preserve">Укажите ролик нужной длины, и стоимость пересчитается. Допустимые значения: 
5, 10, 15, 20, 25, 30 сек.  
</text>
  </threadedComment>
  <threadedComment ref="F8" personId="{05A5A56F-A8E9-AC4D-A35F-9A9FC38B5522}" id="{00D400FC-0074-4E18-B6E6-00650065000F}" done="0">
    <text xml:space="preserve">Укажите нужное значение, и стоимость пересчитается
</text>
  </threadedComment>
  <threadedComment ref="G8" personId="{05A5A56F-A8E9-AC4D-A35F-9A9FC38B5522}" id="{00E60028-0002-43BC-8AB4-006D00310013}" done="0">
    <text xml:space="preserve">Укажите нужное количество дней, и стоимость пересчитается. Допустимые значения: от 1 дня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RowHeight="12.75" x14ac:dyDescent="0.2"/>
  <cols>
    <col min="1" max="1" width="13.7109375" style="1" customWidth="1"/>
    <col min="2" max="2" width="16.42578125" style="1" customWidth="1"/>
    <col min="3" max="3" width="16.7109375" style="1" customWidth="1"/>
    <col min="4" max="4" width="13.85546875" style="1" customWidth="1"/>
    <col min="5" max="5" width="18.7109375" style="1" customWidth="1"/>
    <col min="6" max="6" width="16.85546875" style="1" customWidth="1"/>
    <col min="7" max="7" width="21.5703125" style="1" customWidth="1"/>
    <col min="8" max="8" width="13.85546875" style="1" customWidth="1"/>
    <col min="9" max="9" width="20.7109375" style="1" customWidth="1"/>
    <col min="10" max="10" width="21.42578125" style="1" customWidth="1"/>
    <col min="11" max="16384" width="9.140625" style="1"/>
  </cols>
  <sheetData>
    <row r="1" spans="1:10" s="2" customForma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38.25" x14ac:dyDescent="0.2">
      <c r="A2" s="7" t="s">
        <v>12</v>
      </c>
      <c r="B2" s="7" t="s">
        <v>10</v>
      </c>
      <c r="C2" s="7" t="s">
        <v>13</v>
      </c>
      <c r="D2" s="7">
        <v>5</v>
      </c>
      <c r="E2" s="7">
        <v>1</v>
      </c>
      <c r="F2" s="7">
        <v>1</v>
      </c>
      <c r="G2" s="7">
        <f>F2*E2</f>
        <v>1</v>
      </c>
      <c r="H2" s="3">
        <f>69*D2*G2</f>
        <v>345</v>
      </c>
      <c r="I2" s="7" t="s">
        <v>11</v>
      </c>
      <c r="J2" s="7" t="s">
        <v>14</v>
      </c>
    </row>
    <row r="3" spans="1:10" s="4" customFormat="1" ht="38.25" x14ac:dyDescent="0.2">
      <c r="A3" s="7" t="s">
        <v>12</v>
      </c>
      <c r="B3" s="7" t="s">
        <v>10</v>
      </c>
      <c r="C3" s="7" t="s">
        <v>32</v>
      </c>
      <c r="D3" s="7">
        <v>5</v>
      </c>
      <c r="E3" s="7">
        <v>1</v>
      </c>
      <c r="F3" s="7">
        <v>1</v>
      </c>
      <c r="G3" s="7">
        <f>F3*E3</f>
        <v>1</v>
      </c>
      <c r="H3" s="3">
        <f>108*G3*D3</f>
        <v>540</v>
      </c>
      <c r="I3" s="7" t="s">
        <v>11</v>
      </c>
      <c r="J3" s="7" t="s">
        <v>33</v>
      </c>
    </row>
    <row r="4" spans="1:10" s="4" customFormat="1" ht="38.25" x14ac:dyDescent="0.2">
      <c r="A4" s="7" t="s">
        <v>12</v>
      </c>
      <c r="B4" s="7" t="s">
        <v>10</v>
      </c>
      <c r="C4" s="7" t="s">
        <v>34</v>
      </c>
      <c r="D4" s="7">
        <v>5</v>
      </c>
      <c r="E4" s="7">
        <v>1</v>
      </c>
      <c r="F4" s="7">
        <v>1</v>
      </c>
      <c r="G4" s="7">
        <f t="shared" ref="G4" si="0">F4*E4</f>
        <v>1</v>
      </c>
      <c r="H4" s="3">
        <f>91*G4*D4</f>
        <v>455</v>
      </c>
      <c r="I4" s="7" t="s">
        <v>11</v>
      </c>
      <c r="J4" s="7" t="s">
        <v>19</v>
      </c>
    </row>
    <row r="5" spans="1:10" s="4" customFormat="1" ht="38.25" x14ac:dyDescent="0.2">
      <c r="A5" s="7" t="s">
        <v>12</v>
      </c>
      <c r="B5" s="7" t="s">
        <v>10</v>
      </c>
      <c r="C5" s="7" t="s">
        <v>35</v>
      </c>
      <c r="D5" s="7">
        <v>5</v>
      </c>
      <c r="E5" s="7">
        <v>1</v>
      </c>
      <c r="F5" s="7">
        <v>1</v>
      </c>
      <c r="G5" s="7">
        <f>F5*E5</f>
        <v>1</v>
      </c>
      <c r="H5" s="3">
        <f>101*G5*D5</f>
        <v>505</v>
      </c>
      <c r="I5" s="7" t="s">
        <v>11</v>
      </c>
      <c r="J5" s="7" t="s">
        <v>36</v>
      </c>
    </row>
    <row r="6" spans="1:10" s="4" customFormat="1" ht="38.25" x14ac:dyDescent="0.2">
      <c r="A6" s="7" t="s">
        <v>12</v>
      </c>
      <c r="B6" s="7" t="s">
        <v>10</v>
      </c>
      <c r="C6" s="7" t="s">
        <v>29</v>
      </c>
      <c r="D6" s="7">
        <v>5</v>
      </c>
      <c r="E6" s="7">
        <v>1</v>
      </c>
      <c r="F6" s="7">
        <v>1</v>
      </c>
      <c r="G6" s="7">
        <f t="shared" ref="G6" si="1">F6*E6</f>
        <v>1</v>
      </c>
      <c r="H6" s="3">
        <f>155*G6*D6</f>
        <v>775</v>
      </c>
      <c r="I6" s="7" t="s">
        <v>11</v>
      </c>
      <c r="J6" s="7" t="s">
        <v>28</v>
      </c>
    </row>
    <row r="7" spans="1:10" s="4" customFormat="1" ht="38.25" x14ac:dyDescent="0.2">
      <c r="A7" s="7" t="s">
        <v>12</v>
      </c>
      <c r="B7" s="7" t="s">
        <v>10</v>
      </c>
      <c r="C7" s="7" t="s">
        <v>37</v>
      </c>
      <c r="D7" s="7">
        <v>5</v>
      </c>
      <c r="E7" s="7">
        <v>1</v>
      </c>
      <c r="F7" s="7">
        <v>1</v>
      </c>
      <c r="G7" s="7">
        <f>F7*E7</f>
        <v>1</v>
      </c>
      <c r="H7" s="3">
        <f>166*G7*D7</f>
        <v>830</v>
      </c>
      <c r="I7" s="7" t="s">
        <v>11</v>
      </c>
      <c r="J7" s="7" t="s">
        <v>38</v>
      </c>
    </row>
    <row r="8" spans="1:10" s="4" customFormat="1" ht="38.25" x14ac:dyDescent="0.2">
      <c r="A8" s="7" t="s">
        <v>12</v>
      </c>
      <c r="B8" s="7" t="s">
        <v>10</v>
      </c>
      <c r="C8" s="7" t="s">
        <v>41</v>
      </c>
      <c r="D8" s="7">
        <v>5</v>
      </c>
      <c r="E8" s="7">
        <v>1</v>
      </c>
      <c r="F8" s="7">
        <v>1</v>
      </c>
      <c r="G8" s="7">
        <f>F8*E8</f>
        <v>1</v>
      </c>
      <c r="H8" s="3">
        <f>101*G8*D8</f>
        <v>505</v>
      </c>
      <c r="I8" s="7" t="s">
        <v>11</v>
      </c>
      <c r="J8" s="7" t="s">
        <v>42</v>
      </c>
    </row>
    <row r="9" spans="1:10" s="4" customFormat="1" ht="38.25" x14ac:dyDescent="0.2">
      <c r="A9" s="7" t="s">
        <v>12</v>
      </c>
      <c r="B9" s="7" t="s">
        <v>10</v>
      </c>
      <c r="C9" s="7" t="s">
        <v>22</v>
      </c>
      <c r="D9" s="7">
        <v>5</v>
      </c>
      <c r="E9" s="7">
        <v>1</v>
      </c>
      <c r="F9" s="7">
        <v>1</v>
      </c>
      <c r="G9" s="7">
        <f t="shared" ref="G9" si="2">F9*E9</f>
        <v>1</v>
      </c>
      <c r="H9" s="3">
        <f>166*G9*D9</f>
        <v>830</v>
      </c>
      <c r="I9" s="7" t="s">
        <v>11</v>
      </c>
      <c r="J9" s="7" t="s">
        <v>23</v>
      </c>
    </row>
    <row r="10" spans="1:10" s="4" customFormat="1" ht="38.25" x14ac:dyDescent="0.2">
      <c r="A10" s="7" t="s">
        <v>12</v>
      </c>
      <c r="B10" s="7" t="s">
        <v>10</v>
      </c>
      <c r="C10" s="7" t="s">
        <v>46</v>
      </c>
      <c r="D10" s="7">
        <v>5</v>
      </c>
      <c r="E10" s="7">
        <v>1</v>
      </c>
      <c r="F10" s="7">
        <v>1</v>
      </c>
      <c r="G10" s="7">
        <f>F10*E10</f>
        <v>1</v>
      </c>
      <c r="H10" s="3">
        <f>169*G10*D10</f>
        <v>845</v>
      </c>
      <c r="I10" s="7" t="s">
        <v>11</v>
      </c>
      <c r="J10" s="7" t="s">
        <v>38</v>
      </c>
    </row>
    <row r="11" spans="1:10" s="4" customFormat="1" ht="38.25" x14ac:dyDescent="0.2">
      <c r="A11" s="7" t="s">
        <v>12</v>
      </c>
      <c r="B11" s="7" t="s">
        <v>10</v>
      </c>
      <c r="C11" s="7" t="s">
        <v>30</v>
      </c>
      <c r="D11" s="7">
        <v>5</v>
      </c>
      <c r="E11" s="7">
        <v>1</v>
      </c>
      <c r="F11" s="7">
        <v>1</v>
      </c>
      <c r="G11" s="7">
        <f>F11*E11</f>
        <v>1</v>
      </c>
      <c r="H11" s="3">
        <f>198*G11*D11</f>
        <v>990</v>
      </c>
      <c r="I11" s="7" t="s">
        <v>11</v>
      </c>
      <c r="J11" s="7" t="s">
        <v>31</v>
      </c>
    </row>
    <row r="12" spans="1:10" ht="38.25" x14ac:dyDescent="0.2">
      <c r="A12" s="7" t="s">
        <v>12</v>
      </c>
      <c r="B12" s="7" t="s">
        <v>10</v>
      </c>
      <c r="C12" s="7" t="s">
        <v>45</v>
      </c>
      <c r="D12" s="7">
        <v>5</v>
      </c>
      <c r="E12" s="7">
        <v>1</v>
      </c>
      <c r="F12" s="7">
        <v>1</v>
      </c>
      <c r="G12" s="7">
        <f t="shared" ref="G12" si="3">F12*E12</f>
        <v>1</v>
      </c>
      <c r="H12" s="3">
        <f>83*G12*D12</f>
        <v>415</v>
      </c>
      <c r="I12" s="7" t="s">
        <v>11</v>
      </c>
      <c r="J12" s="7" t="s">
        <v>43</v>
      </c>
    </row>
    <row r="13" spans="1:10" s="4" customFormat="1" ht="38.25" x14ac:dyDescent="0.2">
      <c r="A13" s="7" t="s">
        <v>12</v>
      </c>
      <c r="B13" s="7" t="s">
        <v>10</v>
      </c>
      <c r="C13" s="7" t="s">
        <v>26</v>
      </c>
      <c r="D13" s="7">
        <v>5</v>
      </c>
      <c r="E13" s="7">
        <v>1</v>
      </c>
      <c r="F13" s="7">
        <v>1</v>
      </c>
      <c r="G13" s="7">
        <f>F13*E13</f>
        <v>1</v>
      </c>
      <c r="H13" s="3">
        <f>106*G13*D13</f>
        <v>530</v>
      </c>
      <c r="I13" s="7" t="s">
        <v>11</v>
      </c>
      <c r="J13" s="7" t="s">
        <v>27</v>
      </c>
    </row>
    <row r="14" spans="1:10" s="4" customFormat="1" ht="38.25" x14ac:dyDescent="0.2">
      <c r="A14" s="7" t="s">
        <v>12</v>
      </c>
      <c r="B14" s="7" t="s">
        <v>10</v>
      </c>
      <c r="C14" s="7" t="s">
        <v>47</v>
      </c>
      <c r="D14" s="7">
        <v>5</v>
      </c>
      <c r="E14" s="7">
        <v>1</v>
      </c>
      <c r="F14" s="7">
        <v>1</v>
      </c>
      <c r="G14" s="7">
        <f t="shared" ref="G14" si="4">F14*E14</f>
        <v>1</v>
      </c>
      <c r="H14" s="3">
        <f>159*G14*D14</f>
        <v>795</v>
      </c>
      <c r="I14" s="7" t="s">
        <v>11</v>
      </c>
      <c r="J14" s="7" t="s">
        <v>19</v>
      </c>
    </row>
    <row r="15" spans="1:10" s="4" customFormat="1" ht="38.25" x14ac:dyDescent="0.2">
      <c r="A15" s="7" t="s">
        <v>12</v>
      </c>
      <c r="B15" s="7" t="s">
        <v>10</v>
      </c>
      <c r="C15" s="7" t="s">
        <v>39</v>
      </c>
      <c r="D15" s="7">
        <v>5</v>
      </c>
      <c r="E15" s="7">
        <v>1</v>
      </c>
      <c r="F15" s="7">
        <v>1</v>
      </c>
      <c r="G15" s="7">
        <f t="shared" ref="G15:G20" si="5">F15*E15</f>
        <v>1</v>
      </c>
      <c r="H15" s="3">
        <f>92*G15*D15</f>
        <v>460</v>
      </c>
      <c r="I15" s="7" t="s">
        <v>11</v>
      </c>
      <c r="J15" s="7" t="s">
        <v>40</v>
      </c>
    </row>
    <row r="16" spans="1:10" s="4" customFormat="1" ht="38.25" x14ac:dyDescent="0.2">
      <c r="A16" s="7" t="s">
        <v>12</v>
      </c>
      <c r="B16" s="7" t="s">
        <v>10</v>
      </c>
      <c r="C16" s="7" t="s">
        <v>44</v>
      </c>
      <c r="D16" s="7">
        <v>5</v>
      </c>
      <c r="E16" s="7">
        <v>1</v>
      </c>
      <c r="F16" s="7">
        <v>1</v>
      </c>
      <c r="G16" s="7">
        <f t="shared" si="5"/>
        <v>1</v>
      </c>
      <c r="H16" s="3">
        <f>48*G16*D16</f>
        <v>240</v>
      </c>
      <c r="I16" s="7" t="s">
        <v>11</v>
      </c>
      <c r="J16" s="7" t="s">
        <v>25</v>
      </c>
    </row>
    <row r="17" spans="1:10" s="5" customFormat="1" ht="38.25" x14ac:dyDescent="0.2">
      <c r="A17" s="7" t="s">
        <v>12</v>
      </c>
      <c r="B17" s="7" t="s">
        <v>10</v>
      </c>
      <c r="C17" s="7" t="s">
        <v>15</v>
      </c>
      <c r="D17" s="7">
        <v>5</v>
      </c>
      <c r="E17" s="7">
        <v>1</v>
      </c>
      <c r="F17" s="7">
        <v>1</v>
      </c>
      <c r="G17" s="7">
        <f t="shared" si="5"/>
        <v>1</v>
      </c>
      <c r="H17" s="3">
        <f>183*G17*D17</f>
        <v>915</v>
      </c>
      <c r="I17" s="7" t="s">
        <v>11</v>
      </c>
      <c r="J17" s="7" t="s">
        <v>16</v>
      </c>
    </row>
    <row r="18" spans="1:10" s="4" customFormat="1" ht="38.25" x14ac:dyDescent="0.2">
      <c r="A18" s="7" t="s">
        <v>12</v>
      </c>
      <c r="B18" s="7" t="s">
        <v>10</v>
      </c>
      <c r="C18" s="7" t="s">
        <v>20</v>
      </c>
      <c r="D18" s="7">
        <v>5</v>
      </c>
      <c r="E18" s="7">
        <v>1</v>
      </c>
      <c r="F18" s="7">
        <v>1</v>
      </c>
      <c r="G18" s="7">
        <f t="shared" si="5"/>
        <v>1</v>
      </c>
      <c r="H18" s="3">
        <f>221*G18*D18</f>
        <v>1105</v>
      </c>
      <c r="I18" s="7" t="s">
        <v>11</v>
      </c>
      <c r="J18" s="7" t="s">
        <v>21</v>
      </c>
    </row>
    <row r="19" spans="1:10" s="4" customFormat="1" ht="38.25" x14ac:dyDescent="0.2">
      <c r="A19" s="7" t="s">
        <v>12</v>
      </c>
      <c r="B19" s="7" t="s">
        <v>10</v>
      </c>
      <c r="C19" s="7" t="s">
        <v>17</v>
      </c>
      <c r="D19" s="7">
        <v>5</v>
      </c>
      <c r="E19" s="7">
        <v>1</v>
      </c>
      <c r="F19" s="7">
        <v>1</v>
      </c>
      <c r="G19" s="7">
        <f t="shared" si="5"/>
        <v>1</v>
      </c>
      <c r="H19" s="3">
        <f>124*G19*D19</f>
        <v>620</v>
      </c>
      <c r="I19" s="7" t="s">
        <v>11</v>
      </c>
      <c r="J19" s="7" t="s">
        <v>18</v>
      </c>
    </row>
    <row r="20" spans="1:10" s="4" customFormat="1" ht="38.25" x14ac:dyDescent="0.2">
      <c r="A20" s="7" t="s">
        <v>12</v>
      </c>
      <c r="B20" s="7" t="s">
        <v>10</v>
      </c>
      <c r="C20" s="7" t="s">
        <v>24</v>
      </c>
      <c r="D20" s="7">
        <v>5</v>
      </c>
      <c r="E20" s="7">
        <v>1</v>
      </c>
      <c r="F20" s="7">
        <v>1</v>
      </c>
      <c r="G20" s="7">
        <f t="shared" si="5"/>
        <v>1</v>
      </c>
      <c r="H20" s="3">
        <f>178*G20*D20</f>
        <v>890</v>
      </c>
      <c r="I20" s="7" t="s">
        <v>11</v>
      </c>
      <c r="J20" s="7" t="s">
        <v>25</v>
      </c>
    </row>
  </sheetData>
  <autoFilter ref="A1:J2"/>
  <pageMargins left="0.7" right="0.7" top="0.75" bottom="0.75" header="0.3" footer="0.3"/>
  <pageSetup paperSize="9" orientation="portrait" r:id="rId1"/>
  <ignoredErrors>
    <ignoredError sqref="H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2015-06-05T18:19:34Z</dcterms:created>
  <dcterms:modified xsi:type="dcterms:W3CDTF">2026-03-05T16:36:24Z</dcterms:modified>
</cp:coreProperties>
</file>