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Спонсор!$A$1:$N$2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 l="1"/>
  <c r="L11" i="1" s="1"/>
  <c r="K10" i="1"/>
  <c r="L10" i="1" s="1"/>
  <c r="K9" i="1"/>
  <c r="L9" i="1" s="1"/>
  <c r="L7" i="1"/>
  <c r="K8" i="1"/>
  <c r="L8" i="1" s="1"/>
  <c r="K7" i="1"/>
  <c r="K6" i="1"/>
  <c r="L6" i="1"/>
  <c r="K5" i="1"/>
  <c r="L5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<sst xmlns="http://schemas.openxmlformats.org/spreadsheetml/2006/main" count="166" uniqueCount="62">
  <si>
    <t>Город</t>
  </si>
  <si>
    <t xml:space="preserve">Вид рекламы </t>
  </si>
  <si>
    <t>Радиостанция</t>
  </si>
  <si>
    <t>Ролик, сек</t>
  </si>
  <si>
    <t>Выходов за период</t>
  </si>
  <si>
    <t>Стоимость</t>
  </si>
  <si>
    <t>Охват территории</t>
  </si>
  <si>
    <t>Целевая аудитория</t>
  </si>
  <si>
    <t>Позиционирование</t>
  </si>
  <si>
    <t>Упоминание о спонсоре, сек.</t>
  </si>
  <si>
    <t>Город + 50 км в радиусе</t>
  </si>
  <si>
    <t>Спонсор передачи</t>
  </si>
  <si>
    <t>Передача</t>
  </si>
  <si>
    <t>Выходов в день</t>
  </si>
  <si>
    <t>Время выходов</t>
  </si>
  <si>
    <t>Кемерово</t>
  </si>
  <si>
    <t>Во время передачи</t>
  </si>
  <si>
    <t>Период (количество недель)</t>
  </si>
  <si>
    <t>Пробки на дорогах</t>
  </si>
  <si>
    <t>Радио Гордость</t>
  </si>
  <si>
    <t>Возраст: 30-60 лет. Пол: 70% мужчины, 30% женщины</t>
  </si>
  <si>
    <r>
      <t>ПН-ПТ</t>
    </r>
    <r>
      <rPr>
        <sz val="10"/>
        <color theme="1"/>
        <rFont val="Calibri"/>
        <family val="2"/>
        <charset val="204"/>
        <scheme val="minor"/>
      </rPr>
      <t>: 78:15, 10:15, 12:15, 16:15, 18:15, 20:15</t>
    </r>
  </si>
  <si>
    <t>Пробки</t>
  </si>
  <si>
    <r>
      <t>ПН-ПТ</t>
    </r>
    <r>
      <rPr>
        <sz val="10"/>
        <color theme="1"/>
        <rFont val="Calibri"/>
        <family val="2"/>
        <charset val="204"/>
        <scheme val="minor"/>
      </rPr>
      <t>: 08:15, 10:15, 12:15, 16:15, 18:15, 20:15</t>
    </r>
  </si>
  <si>
    <r>
      <t>ПН-ПТ</t>
    </r>
    <r>
      <rPr>
        <sz val="10"/>
        <color theme="1"/>
        <rFont val="Calibri"/>
        <family val="2"/>
        <charset val="204"/>
        <scheme val="minor"/>
      </rPr>
      <t>: 07:15, 09:15, 11:15, 13:15, 17:15, 19:15</t>
    </r>
  </si>
  <si>
    <t>Возраст: 20-64 лет. Пол: 57% мужчины, 43% женщины</t>
  </si>
  <si>
    <t>Монте-Карло</t>
  </si>
  <si>
    <t>Дайджест</t>
  </si>
  <si>
    <r>
      <t>ПН-ВС</t>
    </r>
    <r>
      <rPr>
        <sz val="10"/>
        <color theme="1"/>
        <rFont val="Calibri"/>
        <family val="2"/>
        <charset val="204"/>
        <scheme val="minor"/>
      </rPr>
      <t>: 08:00, 09:00, 10:00, 17:00, 18:00, 19:00</t>
    </r>
  </si>
  <si>
    <r>
      <t>ПН-ВС</t>
    </r>
    <r>
      <rPr>
        <sz val="10"/>
        <color theme="1"/>
        <rFont val="Calibri"/>
        <family val="2"/>
        <charset val="204"/>
        <scheme val="minor"/>
      </rPr>
      <t>: 07:15, 08:15, 10:15, 12:15, 14:15, 16:15, 18:15, 21:15</t>
    </r>
  </si>
  <si>
    <r>
      <t>ПН-ВС</t>
    </r>
    <r>
      <rPr>
        <sz val="10"/>
        <color theme="1"/>
        <rFont val="Calibri"/>
        <family val="2"/>
        <charset val="204"/>
        <scheme val="minor"/>
      </rPr>
      <t>: 09:15, 11:15, 13:15, 15:15, 17:15, 19:15, 20:15</t>
    </r>
  </si>
  <si>
    <t>Другая версия</t>
  </si>
  <si>
    <r>
      <t>ПН-ВС</t>
    </r>
    <r>
      <rPr>
        <sz val="10"/>
        <color theme="1"/>
        <rFont val="Calibri"/>
        <family val="2"/>
        <charset val="204"/>
        <scheme val="minor"/>
      </rPr>
      <t>: 08:55, 10:55, 12:55, 14:55, 16:55, 19:55</t>
    </r>
  </si>
  <si>
    <r>
      <t>ПН-ВС</t>
    </r>
    <r>
      <rPr>
        <sz val="10"/>
        <color theme="1"/>
        <rFont val="Calibri"/>
        <family val="2"/>
        <charset val="204"/>
        <scheme val="minor"/>
      </rPr>
      <t>: 09:55, 11:55, 13:55, 15:55, 17:55, 18:55</t>
    </r>
  </si>
  <si>
    <t>Автобренды/Премьера интерьера/Ремонта на раз-два</t>
  </si>
  <si>
    <r>
      <t>ПН-ВС</t>
    </r>
    <r>
      <rPr>
        <sz val="10"/>
        <color theme="1"/>
        <rFont val="Calibri"/>
        <family val="2"/>
        <charset val="204"/>
        <scheme val="minor"/>
      </rPr>
      <t>: 06:50, 10:50, 12:50, 15:50, 19:50, 21:50</t>
    </r>
  </si>
  <si>
    <r>
      <t>ПН-ВС</t>
    </r>
    <r>
      <rPr>
        <sz val="10"/>
        <color theme="1"/>
        <rFont val="Calibri"/>
        <family val="2"/>
        <charset val="204"/>
        <scheme val="minor"/>
      </rPr>
      <t xml:space="preserve">: 09:10,10:10, 12:10, 15:10, 16:10, 19:10, 20:10 </t>
    </r>
  </si>
  <si>
    <t>Русское Радио</t>
  </si>
  <si>
    <t>Возраст: 18-45 лет. Пол: 47% мужчины, 53% женщины</t>
  </si>
  <si>
    <t>Курс валют</t>
  </si>
  <si>
    <r>
      <t>ПН-ВС</t>
    </r>
    <r>
      <rPr>
        <sz val="10"/>
        <color theme="1"/>
        <rFont val="Calibri"/>
        <family val="2"/>
        <charset val="204"/>
        <scheme val="minor"/>
      </rPr>
      <t>: 08:50, 10:50, 12:50, 14:50, 16:50, 18:50, 20:50</t>
    </r>
  </si>
  <si>
    <t>RELAX FM</t>
  </si>
  <si>
    <t>Спонсора часа</t>
  </si>
  <si>
    <r>
      <t>ПН-ВС</t>
    </r>
    <r>
      <rPr>
        <sz val="10"/>
        <color theme="1"/>
        <rFont val="Calibri"/>
        <family val="2"/>
        <charset val="204"/>
        <scheme val="minor"/>
      </rPr>
      <t>: 07:00, 11:00, 15:00, 19:00, 23:00</t>
    </r>
  </si>
  <si>
    <t>Драйв-тайм/Курс валют</t>
  </si>
  <si>
    <r>
      <t>ПН-ВС</t>
    </r>
    <r>
      <rPr>
        <sz val="10"/>
        <color theme="1"/>
        <rFont val="Calibri"/>
        <family val="2"/>
        <charset val="204"/>
        <scheme val="minor"/>
      </rPr>
      <t>: 08:50, 12:50, 14:50, 16:50, 20:50</t>
    </r>
  </si>
  <si>
    <t>Возраст: 20-45 лет. Пол: 51% мужчины, 49% женщины</t>
  </si>
  <si>
    <t xml:space="preserve"> Хит FM</t>
  </si>
  <si>
    <t>Автошкола на ХИТ ФМ/Новости недвижимости/Хитовые места</t>
  </si>
  <si>
    <r>
      <t>ПН-ВС</t>
    </r>
    <r>
      <rPr>
        <sz val="10"/>
        <color theme="1"/>
        <rFont val="Calibri"/>
        <family val="2"/>
        <charset val="204"/>
        <scheme val="minor"/>
      </rPr>
      <t>: 09:50, 11:50, 15:50, 19:50, 21:50</t>
    </r>
  </si>
  <si>
    <t>Спонсор Часа</t>
  </si>
  <si>
    <t>Love радио</t>
  </si>
  <si>
    <t>Возраст: 15-33 лет. Пол: 40% мужчины, 60% женщины</t>
  </si>
  <si>
    <r>
      <t>ПН-ВС</t>
    </r>
    <r>
      <rPr>
        <sz val="10"/>
        <color theme="1"/>
        <rFont val="Calibri"/>
        <family val="2"/>
        <charset val="204"/>
        <scheme val="minor"/>
      </rPr>
      <t xml:space="preserve">: 09:20 ,11:20 ,14:20, 16:20, 18:20 </t>
    </r>
  </si>
  <si>
    <r>
      <t>ПН-ВС</t>
    </r>
    <r>
      <rPr>
        <sz val="10"/>
        <color theme="1"/>
        <rFont val="Calibri"/>
        <family val="2"/>
        <charset val="204"/>
        <scheme val="minor"/>
      </rPr>
      <t>: 08:20, 10:20, 13:20, 15:20, 17:20</t>
    </r>
  </si>
  <si>
    <t>Удачный момент</t>
  </si>
  <si>
    <t>Спонсор часа»</t>
  </si>
  <si>
    <t>Возраст: 30-59 лет. Пол: 56% женщины, 44% мужчины</t>
  </si>
  <si>
    <t>Дача</t>
  </si>
  <si>
    <r>
      <t>ПН-ВС</t>
    </r>
    <r>
      <rPr>
        <sz val="10"/>
        <color theme="1"/>
        <rFont val="Calibri"/>
        <family val="2"/>
        <charset val="204"/>
        <scheme val="minor"/>
      </rPr>
      <t>: 07:56, 9:56, 11:56, 13:56, 16:56, 18:56, 20:56</t>
    </r>
  </si>
  <si>
    <r>
      <t>ПН-ВС</t>
    </r>
    <r>
      <rPr>
        <sz val="10"/>
        <color theme="1"/>
        <rFont val="Calibri"/>
        <family val="2"/>
        <charset val="204"/>
        <scheme val="minor"/>
      </rPr>
      <t>: 07.35, 09.35,11.35, 13.35, 15.35, 17.35, 19.35</t>
    </r>
  </si>
  <si>
    <r>
      <t>ПН-ВС</t>
    </r>
    <r>
      <rPr>
        <sz val="10"/>
        <color theme="1"/>
        <rFont val="Calibri"/>
        <family val="2"/>
        <charset val="204"/>
        <scheme val="minor"/>
      </rPr>
      <t>: 78:15, 10:15, 12:15, 16:15, 18:15, 20:15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</si>
</sst>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26.7109375" style="1" customWidth="1"/>
    <col min="5" max="5" width="21.42578125" style="1" customWidth="1"/>
    <col min="6" max="6" width="17.140625" style="1" customWidth="1"/>
    <col min="7" max="7" width="13.85546875" style="1" customWidth="1"/>
    <col min="8" max="8" width="18.5703125" style="1" customWidth="1"/>
    <col min="9" max="9" width="22.5703125" style="1" customWidth="1"/>
    <col min="10" max="10" width="29.28515625" style="1" customWidth="1"/>
    <col min="11" max="11" width="21.5703125" style="1" customWidth="1"/>
    <col min="12" max="12" width="13.85546875" style="1" customWidth="1"/>
    <col min="13" max="13" width="20.7109375" style="1" customWidth="1"/>
    <col min="14" max="14" width="21.42578125" style="1" customWidth="1"/>
    <col min="15" max="16384" width="9.140625" style="1"/>
  </cols>
  <sheetData>
    <row r="1" spans="1:14" ht="25.5" x14ac:dyDescent="0.2">
      <c r="A1" s="3" t="s">
        <v>0</v>
      </c>
      <c r="B1" s="3" t="s">
        <v>2</v>
      </c>
      <c r="C1" s="3" t="s">
        <v>1</v>
      </c>
      <c r="D1" s="3" t="s">
        <v>12</v>
      </c>
      <c r="E1" s="3" t="s">
        <v>8</v>
      </c>
      <c r="F1" s="3" t="s">
        <v>9</v>
      </c>
      <c r="G1" s="3" t="s">
        <v>3</v>
      </c>
      <c r="H1" s="3" t="s">
        <v>13</v>
      </c>
      <c r="I1" s="3" t="s">
        <v>14</v>
      </c>
      <c r="J1" s="3" t="s">
        <v>17</v>
      </c>
      <c r="K1" s="3" t="s">
        <v>4</v>
      </c>
      <c r="L1" s="3" t="s">
        <v>5</v>
      </c>
      <c r="M1" s="3" t="s">
        <v>6</v>
      </c>
      <c r="N1" s="3" t="s">
        <v>7</v>
      </c>
    </row>
    <row r="2" spans="1:14" ht="38.25" x14ac:dyDescent="0.2">
      <c r="A2" s="4" t="s">
        <v>15</v>
      </c>
      <c r="B2" s="5" t="s">
        <v>19</v>
      </c>
      <c r="C2" s="4" t="s">
        <v>11</v>
      </c>
      <c r="D2" s="4" t="s">
        <v>18</v>
      </c>
      <c r="E2" s="4" t="s">
        <v>16</v>
      </c>
      <c r="F2" s="4">
        <v>5</v>
      </c>
      <c r="G2" s="4">
        <v>25</v>
      </c>
      <c r="H2" s="4">
        <v>6</v>
      </c>
      <c r="I2" s="6" t="s">
        <v>24</v>
      </c>
      <c r="J2" s="4">
        <v>1</v>
      </c>
      <c r="K2" s="4">
        <f>30*J2</f>
        <v>30</v>
      </c>
      <c r="L2" s="2">
        <f>1300*K2</f>
        <v>39000</v>
      </c>
      <c r="M2" s="4" t="s">
        <v>10</v>
      </c>
      <c r="N2" s="5" t="s">
        <v>20</v>
      </c>
    </row>
    <row r="3" spans="1:14" ht="38.25" x14ac:dyDescent="0.2">
      <c r="A3" s="4" t="s">
        <v>15</v>
      </c>
      <c r="B3" s="5" t="s">
        <v>19</v>
      </c>
      <c r="C3" s="4" t="s">
        <v>11</v>
      </c>
      <c r="D3" s="4" t="s">
        <v>18</v>
      </c>
      <c r="E3" s="4" t="s">
        <v>16</v>
      </c>
      <c r="F3" s="4">
        <v>5</v>
      </c>
      <c r="G3" s="4">
        <v>25</v>
      </c>
      <c r="H3" s="4">
        <v>6</v>
      </c>
      <c r="I3" s="6" t="s">
        <v>23</v>
      </c>
      <c r="J3" s="4">
        <v>1</v>
      </c>
      <c r="K3" s="4">
        <f>30*J3</f>
        <v>30</v>
      </c>
      <c r="L3" s="2">
        <f>1300*K3</f>
        <v>39000</v>
      </c>
      <c r="M3" s="4" t="s">
        <v>10</v>
      </c>
      <c r="N3" s="5" t="s">
        <v>20</v>
      </c>
    </row>
    <row r="4" spans="1:14" ht="38.25" x14ac:dyDescent="0.2">
      <c r="A4" s="4" t="s">
        <v>15</v>
      </c>
      <c r="B4" s="5" t="s">
        <v>26</v>
      </c>
      <c r="C4" s="4" t="s">
        <v>11</v>
      </c>
      <c r="D4" s="4" t="s">
        <v>22</v>
      </c>
      <c r="E4" s="4" t="s">
        <v>16</v>
      </c>
      <c r="F4" s="4">
        <v>5</v>
      </c>
      <c r="G4" s="4">
        <v>25</v>
      </c>
      <c r="H4" s="4">
        <v>6</v>
      </c>
      <c r="I4" s="6" t="s">
        <v>28</v>
      </c>
      <c r="J4" s="4">
        <v>1</v>
      </c>
      <c r="K4" s="4">
        <f>42*J4</f>
        <v>42</v>
      </c>
      <c r="L4" s="2">
        <f>1400*K4</f>
        <v>58800</v>
      </c>
      <c r="M4" s="4" t="s">
        <v>10</v>
      </c>
      <c r="N4" s="5" t="s">
        <v>25</v>
      </c>
    </row>
    <row r="5" spans="1:14" ht="38.25" x14ac:dyDescent="0.2">
      <c r="A5" s="4" t="s">
        <v>15</v>
      </c>
      <c r="B5" s="5" t="s">
        <v>26</v>
      </c>
      <c r="C5" s="4" t="s">
        <v>11</v>
      </c>
      <c r="D5" s="7" t="s">
        <v>27</v>
      </c>
      <c r="E5" s="4" t="s">
        <v>16</v>
      </c>
      <c r="F5" s="4">
        <v>5</v>
      </c>
      <c r="G5" s="4">
        <v>25</v>
      </c>
      <c r="H5" s="4">
        <v>8</v>
      </c>
      <c r="I5" s="6" t="s">
        <v>29</v>
      </c>
      <c r="J5" s="4">
        <v>1</v>
      </c>
      <c r="K5" s="4">
        <f>56*J5</f>
        <v>56</v>
      </c>
      <c r="L5" s="2">
        <f t="shared" ref="L5:L6" si="0">1400*K5</f>
        <v>78400</v>
      </c>
      <c r="M5" s="4" t="s">
        <v>10</v>
      </c>
      <c r="N5" s="5" t="s">
        <v>25</v>
      </c>
    </row>
    <row r="6" spans="1:14" ht="38.25" x14ac:dyDescent="0.2">
      <c r="A6" s="4" t="s">
        <v>15</v>
      </c>
      <c r="B6" s="5" t="s">
        <v>26</v>
      </c>
      <c r="C6" s="4" t="s">
        <v>11</v>
      </c>
      <c r="D6" s="7" t="s">
        <v>27</v>
      </c>
      <c r="E6" s="4" t="s">
        <v>16</v>
      </c>
      <c r="F6" s="4">
        <v>5</v>
      </c>
      <c r="G6" s="4">
        <v>25</v>
      </c>
      <c r="H6" s="4">
        <v>7</v>
      </c>
      <c r="I6" s="6" t="s">
        <v>30</v>
      </c>
      <c r="J6" s="4">
        <v>1</v>
      </c>
      <c r="K6" s="4">
        <f>49*J6</f>
        <v>49</v>
      </c>
      <c r="L6" s="2">
        <f t="shared" si="0"/>
        <v>68600</v>
      </c>
      <c r="M6" s="4" t="s">
        <v>10</v>
      </c>
      <c r="N6" s="5" t="s">
        <v>25</v>
      </c>
    </row>
    <row r="7" spans="1:14" ht="38.25" x14ac:dyDescent="0.2">
      <c r="A7" s="4" t="s">
        <v>15</v>
      </c>
      <c r="B7" s="5" t="s">
        <v>26</v>
      </c>
      <c r="C7" s="4" t="s">
        <v>11</v>
      </c>
      <c r="D7" s="7" t="s">
        <v>31</v>
      </c>
      <c r="E7" s="4" t="s">
        <v>16</v>
      </c>
      <c r="F7" s="4">
        <v>5</v>
      </c>
      <c r="G7" s="4">
        <v>25</v>
      </c>
      <c r="H7" s="4">
        <v>6</v>
      </c>
      <c r="I7" s="6" t="s">
        <v>32</v>
      </c>
      <c r="J7" s="4">
        <v>1</v>
      </c>
      <c r="K7" s="4">
        <f t="shared" ref="K7:K9" si="1">42*J7</f>
        <v>42</v>
      </c>
      <c r="L7" s="2">
        <f>1180*K7</f>
        <v>49560</v>
      </c>
      <c r="M7" s="4" t="s">
        <v>10</v>
      </c>
      <c r="N7" s="5" t="s">
        <v>25</v>
      </c>
    </row>
    <row r="8" spans="1:14" ht="38.25" x14ac:dyDescent="0.2">
      <c r="A8" s="4" t="s">
        <v>15</v>
      </c>
      <c r="B8" s="5" t="s">
        <v>26</v>
      </c>
      <c r="C8" s="4" t="s">
        <v>11</v>
      </c>
      <c r="D8" s="7" t="s">
        <v>31</v>
      </c>
      <c r="E8" s="4" t="s">
        <v>16</v>
      </c>
      <c r="F8" s="4">
        <v>5</v>
      </c>
      <c r="G8" s="4">
        <v>25</v>
      </c>
      <c r="H8" s="4">
        <v>6</v>
      </c>
      <c r="I8" s="6" t="s">
        <v>33</v>
      </c>
      <c r="J8" s="4">
        <v>1</v>
      </c>
      <c r="K8" s="4">
        <f t="shared" si="1"/>
        <v>42</v>
      </c>
      <c r="L8" s="2">
        <f>1180*K8</f>
        <v>49560</v>
      </c>
      <c r="M8" s="4" t="s">
        <v>10</v>
      </c>
      <c r="N8" s="5" t="s">
        <v>25</v>
      </c>
    </row>
    <row r="9" spans="1:14" ht="38.25" x14ac:dyDescent="0.2">
      <c r="A9" s="4" t="s">
        <v>15</v>
      </c>
      <c r="B9" s="5" t="s">
        <v>37</v>
      </c>
      <c r="C9" s="4" t="s">
        <v>11</v>
      </c>
      <c r="D9" s="7" t="s">
        <v>34</v>
      </c>
      <c r="E9" s="4" t="s">
        <v>16</v>
      </c>
      <c r="F9" s="4">
        <v>5</v>
      </c>
      <c r="G9" s="4">
        <v>25</v>
      </c>
      <c r="H9" s="4">
        <v>6</v>
      </c>
      <c r="I9" s="6" t="s">
        <v>35</v>
      </c>
      <c r="J9" s="4">
        <v>1</v>
      </c>
      <c r="K9" s="4">
        <f t="shared" si="1"/>
        <v>42</v>
      </c>
      <c r="L9" s="2">
        <f>1860*K9</f>
        <v>78120</v>
      </c>
      <c r="M9" s="4" t="s">
        <v>10</v>
      </c>
      <c r="N9" s="5" t="s">
        <v>38</v>
      </c>
    </row>
    <row r="10" spans="1:14" ht="38.25" x14ac:dyDescent="0.2">
      <c r="A10" s="4" t="s">
        <v>15</v>
      </c>
      <c r="B10" s="5" t="s">
        <v>37</v>
      </c>
      <c r="C10" s="4" t="s">
        <v>11</v>
      </c>
      <c r="D10" s="7" t="s">
        <v>34</v>
      </c>
      <c r="E10" s="4" t="s">
        <v>16</v>
      </c>
      <c r="F10" s="4">
        <v>5</v>
      </c>
      <c r="G10" s="4">
        <v>25</v>
      </c>
      <c r="H10" s="4">
        <v>7</v>
      </c>
      <c r="I10" s="6" t="s">
        <v>36</v>
      </c>
      <c r="J10" s="4">
        <v>1</v>
      </c>
      <c r="K10" s="4">
        <f>49*J10</f>
        <v>49</v>
      </c>
      <c r="L10" s="2">
        <f>1600*K10</f>
        <v>78400</v>
      </c>
      <c r="M10" s="4" t="s">
        <v>10</v>
      </c>
      <c r="N10" s="5" t="s">
        <v>38</v>
      </c>
    </row>
    <row r="11" spans="1:14" ht="38.25" x14ac:dyDescent="0.2">
      <c r="A11" s="4" t="s">
        <v>15</v>
      </c>
      <c r="B11" s="5" t="s">
        <v>37</v>
      </c>
      <c r="C11" s="4" t="s">
        <v>11</v>
      </c>
      <c r="D11" s="7" t="s">
        <v>39</v>
      </c>
      <c r="E11" s="4" t="s">
        <v>16</v>
      </c>
      <c r="F11" s="4">
        <v>5</v>
      </c>
      <c r="G11" s="4">
        <v>25</v>
      </c>
      <c r="H11" s="4">
        <v>7</v>
      </c>
      <c r="I11" s="6" t="s">
        <v>40</v>
      </c>
      <c r="J11" s="4">
        <v>1</v>
      </c>
      <c r="K11" s="4">
        <f>49*J11</f>
        <v>49</v>
      </c>
      <c r="L11" s="2">
        <f>1150*K11</f>
        <v>56350</v>
      </c>
      <c r="M11" s="4" t="s">
        <v>10</v>
      </c>
      <c r="N11" s="5" t="s">
        <v>38</v>
      </c>
    </row>
    <row r="12" spans="1:14" ht="38.25" x14ac:dyDescent="0.2">
      <c r="A12" s="4" t="s">
        <v>15</v>
      </c>
      <c r="B12" s="5" t="s">
        <v>41</v>
      </c>
      <c r="C12" s="4" t="s">
        <v>11</v>
      </c>
      <c r="D12" s="7" t="s">
        <v>42</v>
      </c>
      <c r="E12" s="4" t="s">
        <v>16</v>
      </c>
      <c r="F12" s="4">
        <v>5</v>
      </c>
      <c r="G12" s="4">
        <v>25</v>
      </c>
      <c r="H12" s="4">
        <v>5</v>
      </c>
      <c r="I12" s="6" t="s">
        <v>43</v>
      </c>
      <c r="J12" s="4">
        <v>1</v>
      </c>
      <c r="K12" s="4">
        <f t="shared" ref="K12:K17" si="2">35*J12</f>
        <v>35</v>
      </c>
      <c r="L12" s="2">
        <f>1680*K12</f>
        <v>58800</v>
      </c>
      <c r="M12" s="4" t="s">
        <v>10</v>
      </c>
      <c r="N12" s="5" t="s">
        <v>25</v>
      </c>
    </row>
    <row r="13" spans="1:14" ht="38.25" x14ac:dyDescent="0.2">
      <c r="A13" s="4" t="s">
        <v>15</v>
      </c>
      <c r="B13" s="5" t="s">
        <v>41</v>
      </c>
      <c r="C13" s="4" t="s">
        <v>11</v>
      </c>
      <c r="D13" s="7" t="s">
        <v>42</v>
      </c>
      <c r="E13" s="4" t="s">
        <v>16</v>
      </c>
      <c r="F13" s="4">
        <v>5</v>
      </c>
      <c r="G13" s="4">
        <v>25</v>
      </c>
      <c r="H13" s="4">
        <v>5</v>
      </c>
      <c r="I13" s="6" t="s">
        <v>21</v>
      </c>
      <c r="J13" s="4">
        <v>1</v>
      </c>
      <c r="K13" s="4">
        <f t="shared" si="2"/>
        <v>35</v>
      </c>
      <c r="L13" s="2">
        <f>1400*K13</f>
        <v>49000</v>
      </c>
      <c r="M13" s="4" t="s">
        <v>10</v>
      </c>
      <c r="N13" s="5" t="s">
        <v>25</v>
      </c>
    </row>
    <row r="14" spans="1:14" ht="38.25" x14ac:dyDescent="0.2">
      <c r="A14" s="4" t="s">
        <v>15</v>
      </c>
      <c r="B14" s="5" t="s">
        <v>47</v>
      </c>
      <c r="C14" s="4" t="s">
        <v>11</v>
      </c>
      <c r="D14" s="5" t="s">
        <v>44</v>
      </c>
      <c r="E14" s="4" t="s">
        <v>16</v>
      </c>
      <c r="F14" s="4">
        <v>5</v>
      </c>
      <c r="G14" s="4">
        <v>25</v>
      </c>
      <c r="H14" s="4">
        <v>5</v>
      </c>
      <c r="I14" s="6" t="s">
        <v>45</v>
      </c>
      <c r="J14" s="4">
        <v>1</v>
      </c>
      <c r="K14" s="4">
        <f t="shared" si="2"/>
        <v>35</v>
      </c>
      <c r="L14" s="2">
        <f>1150*K14</f>
        <v>40250</v>
      </c>
      <c r="M14" s="4" t="s">
        <v>10</v>
      </c>
      <c r="N14" s="5" t="s">
        <v>46</v>
      </c>
    </row>
    <row r="15" spans="1:14" ht="38.25" x14ac:dyDescent="0.2">
      <c r="A15" s="4" t="s">
        <v>15</v>
      </c>
      <c r="B15" s="5" t="s">
        <v>47</v>
      </c>
      <c r="C15" s="4" t="s">
        <v>11</v>
      </c>
      <c r="D15" s="5" t="s">
        <v>48</v>
      </c>
      <c r="E15" s="4" t="s">
        <v>16</v>
      </c>
      <c r="F15" s="4">
        <v>5</v>
      </c>
      <c r="G15" s="4">
        <v>25</v>
      </c>
      <c r="H15" s="4">
        <v>5</v>
      </c>
      <c r="I15" s="6" t="s">
        <v>49</v>
      </c>
      <c r="J15" s="4">
        <v>1</v>
      </c>
      <c r="K15" s="4">
        <f t="shared" si="2"/>
        <v>35</v>
      </c>
      <c r="L15" s="2">
        <f>1150*K15</f>
        <v>40250</v>
      </c>
      <c r="M15" s="4" t="s">
        <v>10</v>
      </c>
      <c r="N15" s="5" t="s">
        <v>46</v>
      </c>
    </row>
    <row r="16" spans="1:14" ht="38.25" x14ac:dyDescent="0.2">
      <c r="A16" s="4" t="s">
        <v>15</v>
      </c>
      <c r="B16" s="5" t="s">
        <v>51</v>
      </c>
      <c r="C16" s="4" t="s">
        <v>11</v>
      </c>
      <c r="D16" s="5" t="s">
        <v>50</v>
      </c>
      <c r="E16" s="4" t="s">
        <v>16</v>
      </c>
      <c r="F16" s="4">
        <v>5</v>
      </c>
      <c r="G16" s="4">
        <v>25</v>
      </c>
      <c r="H16" s="4">
        <v>5</v>
      </c>
      <c r="I16" s="6" t="s">
        <v>54</v>
      </c>
      <c r="J16" s="4">
        <v>1</v>
      </c>
      <c r="K16" s="4">
        <f t="shared" si="2"/>
        <v>35</v>
      </c>
      <c r="L16" s="2">
        <f>920*K16</f>
        <v>32200</v>
      </c>
      <c r="M16" s="4" t="s">
        <v>10</v>
      </c>
      <c r="N16" s="5" t="s">
        <v>52</v>
      </c>
    </row>
    <row r="17" spans="1:14" ht="38.25" x14ac:dyDescent="0.2">
      <c r="A17" s="4" t="s">
        <v>15</v>
      </c>
      <c r="B17" s="5" t="s">
        <v>51</v>
      </c>
      <c r="C17" s="4" t="s">
        <v>11</v>
      </c>
      <c r="D17" s="5" t="s">
        <v>50</v>
      </c>
      <c r="E17" s="4" t="s">
        <v>16</v>
      </c>
      <c r="F17" s="4">
        <v>5</v>
      </c>
      <c r="G17" s="4">
        <v>25</v>
      </c>
      <c r="H17" s="4">
        <v>5</v>
      </c>
      <c r="I17" s="6" t="s">
        <v>53</v>
      </c>
      <c r="J17" s="4">
        <v>1</v>
      </c>
      <c r="K17" s="4">
        <f t="shared" si="2"/>
        <v>35</v>
      </c>
      <c r="L17" s="2">
        <f>920*K17</f>
        <v>32200</v>
      </c>
      <c r="M17" s="4" t="s">
        <v>10</v>
      </c>
      <c r="N17" s="5" t="s">
        <v>52</v>
      </c>
    </row>
    <row r="18" spans="1:14" ht="38.25" x14ac:dyDescent="0.2">
      <c r="A18" s="4" t="s">
        <v>15</v>
      </c>
      <c r="B18" s="5" t="s">
        <v>58</v>
      </c>
      <c r="C18" s="4" t="s">
        <v>11</v>
      </c>
      <c r="D18" s="5" t="s">
        <v>55</v>
      </c>
      <c r="E18" s="4" t="s">
        <v>16</v>
      </c>
      <c r="F18" s="4">
        <v>5</v>
      </c>
      <c r="G18" s="4">
        <v>25</v>
      </c>
      <c r="H18" s="4">
        <v>7</v>
      </c>
      <c r="I18" s="6" t="s">
        <v>59</v>
      </c>
      <c r="J18" s="4">
        <v>1</v>
      </c>
      <c r="K18" s="4">
        <f>49*J18</f>
        <v>49</v>
      </c>
      <c r="L18" s="2">
        <f>1500*K18</f>
        <v>73500</v>
      </c>
      <c r="M18" s="4" t="s">
        <v>10</v>
      </c>
      <c r="N18" s="5" t="s">
        <v>57</v>
      </c>
    </row>
    <row r="19" spans="1:14" ht="38.25" x14ac:dyDescent="0.2">
      <c r="A19" s="4" t="s">
        <v>15</v>
      </c>
      <c r="B19" s="5" t="s">
        <v>58</v>
      </c>
      <c r="C19" s="4" t="s">
        <v>11</v>
      </c>
      <c r="D19" s="5" t="s">
        <v>56</v>
      </c>
      <c r="E19" s="4" t="s">
        <v>16</v>
      </c>
      <c r="F19" s="4">
        <v>5</v>
      </c>
      <c r="G19" s="4">
        <v>25</v>
      </c>
      <c r="H19" s="4">
        <v>7</v>
      </c>
      <c r="I19" s="6" t="s">
        <v>60</v>
      </c>
      <c r="J19" s="4">
        <v>1</v>
      </c>
      <c r="K19" s="4">
        <f>49*J19</f>
        <v>49</v>
      </c>
      <c r="L19" s="2">
        <f>1050*K19</f>
        <v>51450</v>
      </c>
      <c r="M19" s="4" t="s">
        <v>10</v>
      </c>
      <c r="N19" s="5" t="s">
        <v>57</v>
      </c>
    </row>
    <row r="20" spans="1:14" ht="38.25" x14ac:dyDescent="0.2">
      <c r="A20" s="4" t="s">
        <v>15</v>
      </c>
      <c r="B20" s="5" t="s">
        <v>58</v>
      </c>
      <c r="C20" s="4" t="s">
        <v>11</v>
      </c>
      <c r="D20" s="5" t="s">
        <v>56</v>
      </c>
      <c r="E20" s="4" t="s">
        <v>16</v>
      </c>
      <c r="F20" s="4">
        <v>5</v>
      </c>
      <c r="G20" s="4">
        <v>25</v>
      </c>
      <c r="H20" s="4">
        <v>7</v>
      </c>
      <c r="I20" s="6" t="s">
        <v>61</v>
      </c>
      <c r="J20" s="4">
        <v>1</v>
      </c>
      <c r="K20" s="4">
        <f>49*J20</f>
        <v>49</v>
      </c>
      <c r="L20" s="2">
        <f>1050*K20</f>
        <v>51450</v>
      </c>
      <c r="M20" s="4" t="s">
        <v>10</v>
      </c>
      <c r="N20" s="5" t="s">
        <v>57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2026-03-05T16:37:52Z</dcterms:modified>
</cp:coreProperties>
</file>